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МаргаритаВласов1151а\Box Sync\Обеспечение офиса\Сайт\Документы для размещения\Проверки\Внеплановые\"/>
    </mc:Choice>
  </mc:AlternateContent>
  <bookViews>
    <workbookView xWindow="0" yWindow="0" windowWidth="19728" windowHeight="13932"/>
  </bookViews>
  <sheets>
    <sheet name="ИТОГИ" sheetId="1" r:id="rId1"/>
    <sheet name="РЕЗУЛЬТАТ" sheetId="3" r:id="rId2"/>
    <sheet name="Расчеты графика" sheetId="4" state="hidden" r:id="rId3"/>
  </sheets>
  <definedNames>
    <definedName name="Дата_начала" localSheetId="1">РЕЗУЛЬТАТ!#REF!</definedName>
    <definedName name="Дата_начала">ИТОГИ!$A$1</definedName>
    <definedName name="Дата_окончания" localSheetId="1">РЕЗУЛЬТАТ!#REF!</definedName>
    <definedName name="Дата_окончания">ИТОГИ!$A$6</definedName>
    <definedName name="_xlnm.Print_Titles" localSheetId="1">РЕЗУЛЬТАТ!$5:$5</definedName>
    <definedName name="Запланированные_дни">ИТОГИ!#REF!</definedName>
    <definedName name="Конец_диеты">'Расчеты графика'!$C$5</definedName>
    <definedName name="Конец_упражнений">'Расчеты графика'!$C$23</definedName>
    <definedName name="Конечный_вес" localSheetId="1">РЕЗУЛЬТАТ!#REF!</definedName>
    <definedName name="Конечный_вес">ИТОГИ!$A$18</definedName>
    <definedName name="Начало_диеты">'Расчеты графика'!$C$4</definedName>
    <definedName name="Начало_упражнений">'Расчеты графика'!$C$22</definedName>
    <definedName name="Начальный_вес" localSheetId="1">РЕЗУЛЬТАТ!#REF!</definedName>
    <definedName name="Начальный_вес">ИТОГИ!$A$12</definedName>
    <definedName name="Подзаголовок">ИТОГИ!$C$4</definedName>
    <definedName name="Уменьшение_веса_за_1_день">ИТОГИ!#REF!</definedName>
    <definedName name="Целевой_вес" localSheetId="1">РЕЗУЛЬТАТ!#REF!</definedName>
    <definedName name="Целевой_вес">ИТОГИ!#REF!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4" l="1"/>
  <c r="C23" i="4" s="1"/>
  <c r="C4" i="4"/>
  <c r="C5" i="4" s="1"/>
  <c r="G18" i="4" s="1"/>
  <c r="B3" i="3"/>
  <c r="G36" i="4" l="1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F36" i="4"/>
  <c r="F35" i="4"/>
  <c r="F34" i="4"/>
  <c r="F33" i="4"/>
  <c r="F31" i="4"/>
  <c r="F30" i="4"/>
  <c r="F29" i="4"/>
  <c r="F28" i="4"/>
  <c r="F26" i="4"/>
  <c r="F25" i="4"/>
  <c r="F23" i="4"/>
  <c r="D36" i="4"/>
  <c r="E36" i="4" s="1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F27" i="4"/>
  <c r="F24" i="4"/>
  <c r="F32" i="4"/>
  <c r="G5" i="4"/>
  <c r="I6" i="4"/>
  <c r="G7" i="4"/>
  <c r="I8" i="4"/>
  <c r="G9" i="4"/>
  <c r="I10" i="4"/>
  <c r="G11" i="4"/>
  <c r="I12" i="4"/>
  <c r="G13" i="4"/>
  <c r="I14" i="4"/>
  <c r="G15" i="4"/>
  <c r="I16" i="4"/>
  <c r="G17" i="4"/>
  <c r="I18" i="4"/>
  <c r="F5" i="4"/>
  <c r="H6" i="4"/>
  <c r="D8" i="4"/>
  <c r="E8" i="4" s="1"/>
  <c r="F9" i="4"/>
  <c r="D10" i="4"/>
  <c r="E10" i="4" s="1"/>
  <c r="H10" i="4"/>
  <c r="D12" i="4"/>
  <c r="E12" i="4" s="1"/>
  <c r="F13" i="4"/>
  <c r="H14" i="4"/>
  <c r="D16" i="4"/>
  <c r="E16" i="4" s="1"/>
  <c r="F17" i="4"/>
  <c r="H18" i="4"/>
  <c r="D5" i="4"/>
  <c r="E5" i="4" s="1"/>
  <c r="H5" i="4"/>
  <c r="D7" i="4"/>
  <c r="E7" i="4" s="1"/>
  <c r="F8" i="4"/>
  <c r="D9" i="4"/>
  <c r="E9" i="4" s="1"/>
  <c r="F10" i="4"/>
  <c r="H11" i="4"/>
  <c r="F12" i="4"/>
  <c r="D13" i="4"/>
  <c r="E13" i="4" s="1"/>
  <c r="H13" i="4"/>
  <c r="F14" i="4"/>
  <c r="D15" i="4"/>
  <c r="E15" i="4" s="1"/>
  <c r="H15" i="4"/>
  <c r="F16" i="4"/>
  <c r="D17" i="4"/>
  <c r="E17" i="4" s="1"/>
  <c r="H17" i="4"/>
  <c r="F18" i="4"/>
  <c r="D6" i="4"/>
  <c r="E6" i="4" s="1"/>
  <c r="F7" i="4"/>
  <c r="H8" i="4"/>
  <c r="F11" i="4"/>
  <c r="H12" i="4"/>
  <c r="D14" i="4"/>
  <c r="E14" i="4" s="1"/>
  <c r="F15" i="4"/>
  <c r="H16" i="4"/>
  <c r="D18" i="4"/>
  <c r="E18" i="4" s="1"/>
  <c r="F6" i="4"/>
  <c r="H7" i="4"/>
  <c r="H9" i="4"/>
  <c r="D11" i="4"/>
  <c r="E11" i="4" s="1"/>
  <c r="I5" i="4"/>
  <c r="G6" i="4"/>
  <c r="I7" i="4"/>
  <c r="G8" i="4"/>
  <c r="I9" i="4"/>
  <c r="G10" i="4"/>
  <c r="I11" i="4"/>
  <c r="G12" i="4"/>
  <c r="I13" i="4"/>
  <c r="G14" i="4"/>
  <c r="I15" i="4"/>
  <c r="G16" i="4"/>
  <c r="I17" i="4"/>
</calcChain>
</file>

<file path=xl/sharedStrings.xml><?xml version="1.0" encoding="utf-8"?>
<sst xmlns="http://schemas.openxmlformats.org/spreadsheetml/2006/main" count="184" uniqueCount="121">
  <si>
    <t>Последняя запись в журнале диеты</t>
  </si>
  <si>
    <t>Первый круг</t>
  </si>
  <si>
    <t>ДАТА</t>
  </si>
  <si>
    <t>ДЕНЬ</t>
  </si>
  <si>
    <t>Номер</t>
  </si>
  <si>
    <t>КАЛОРИЙ ПОТРАЧЕНО</t>
  </si>
  <si>
    <t>ДЛИТЕЛЬНОСТЬ (МИН)</t>
  </si>
  <si>
    <t>КЛЕТЧАТКА</t>
  </si>
  <si>
    <t>САХАР</t>
  </si>
  <si>
    <t>КАЛОРИИ</t>
  </si>
  <si>
    <t>ДАТА ГРАФИКА АНАЛИЗА УПРАЖНЕНИЙ</t>
  </si>
  <si>
    <t>ДАТА ГРАФИКА АНАЛИЗА ДИЕТЫ</t>
  </si>
  <si>
    <t>УГЛЕВОДЫ</t>
  </si>
  <si>
    <t>ДАТА НАЧАЛА ПЕРИОДА</t>
  </si>
  <si>
    <t>ДАТА ОКОНЧАНИЯ ПЕРИОДА</t>
  </si>
  <si>
    <t>ВСЕГО ПРОВЕРЕНО</t>
  </si>
  <si>
    <t>Александрович</t>
  </si>
  <si>
    <t>Юрьевич</t>
  </si>
  <si>
    <t>Дмитрий</t>
  </si>
  <si>
    <t>Сергей</t>
  </si>
  <si>
    <t>Николаевич</t>
  </si>
  <si>
    <t>Викторович</t>
  </si>
  <si>
    <t>Иванович</t>
  </si>
  <si>
    <t>Александровна</t>
  </si>
  <si>
    <t>Владимировна</t>
  </si>
  <si>
    <t>Сергеевна</t>
  </si>
  <si>
    <t>Олеговна</t>
  </si>
  <si>
    <t>Юлия</t>
  </si>
  <si>
    <t>Викторовна</t>
  </si>
  <si>
    <t>Александр</t>
  </si>
  <si>
    <t>Петрович</t>
  </si>
  <si>
    <t>Игоревич</t>
  </si>
  <si>
    <t>Светлана</t>
  </si>
  <si>
    <t>Валерьевич</t>
  </si>
  <si>
    <t>Ольга</t>
  </si>
  <si>
    <t>Владимир</t>
  </si>
  <si>
    <t>Вячеславович</t>
  </si>
  <si>
    <t>Иван</t>
  </si>
  <si>
    <t>Иванова</t>
  </si>
  <si>
    <t>Николаевна</t>
  </si>
  <si>
    <t>Роман</t>
  </si>
  <si>
    <t>Михайлович</t>
  </si>
  <si>
    <t>Виктория</t>
  </si>
  <si>
    <t>Станислав</t>
  </si>
  <si>
    <t>Илья</t>
  </si>
  <si>
    <t>НОМЕР В РЕЕСТРЕ</t>
  </si>
  <si>
    <t>ФАМИЛИЯ</t>
  </si>
  <si>
    <t>ИМЯ</t>
  </si>
  <si>
    <t>ОТЧЕСТВО</t>
  </si>
  <si>
    <t>Выявлены, направлено в Дисциплинарный комитет</t>
  </si>
  <si>
    <t>РЕЗУЛЬТАТ</t>
  </si>
  <si>
    <t>АНАЛИЗ РЕЗУЛЬТАТОВ</t>
  </si>
  <si>
    <t>Андросова</t>
  </si>
  <si>
    <t>Вероника</t>
  </si>
  <si>
    <t>Биленко</t>
  </si>
  <si>
    <t>Галиев</t>
  </si>
  <si>
    <t>Ильдар</t>
  </si>
  <si>
    <t>Римович</t>
  </si>
  <si>
    <t>Инна</t>
  </si>
  <si>
    <t>Попов</t>
  </si>
  <si>
    <t>Кирилл</t>
  </si>
  <si>
    <t>Пашкова</t>
  </si>
  <si>
    <t>Смагин</t>
  </si>
  <si>
    <t>Внеплановые проверки</t>
  </si>
  <si>
    <t>Результат проведения внеплановых проверок</t>
  </si>
  <si>
    <t>Предупреждение</t>
  </si>
  <si>
    <t>ОСНОВАНИЕ ПРОВЕРКИ</t>
  </si>
  <si>
    <t>ЗАЯВИТЕЛЬ</t>
  </si>
  <si>
    <t>ПРЕДМЕТ ПРОВЕРКИ</t>
  </si>
  <si>
    <t>ДИСЦИПЛИНАРНОЕ ВЗЫСКАНИЕ</t>
  </si>
  <si>
    <t>НАПРАВЛЕНО В ДИСЦИПЛИНАРНЫЙ КОМИТЕТ</t>
  </si>
  <si>
    <t>Штраф</t>
  </si>
  <si>
    <t>Предписание</t>
  </si>
  <si>
    <t>2012 год</t>
  </si>
  <si>
    <t>Камеш</t>
  </si>
  <si>
    <t>Жалоба №52/12 от 13.09.2012</t>
  </si>
  <si>
    <t>Брянский областной союз потребительский обществ СОВЕТ</t>
  </si>
  <si>
    <t>Основания, указанные в Жалобе</t>
  </si>
  <si>
    <t>Предупреждение, Предписание</t>
  </si>
  <si>
    <t>Жалоба №05/12</t>
  </si>
  <si>
    <t xml:space="preserve">Стрилец Валерий Михайлович
</t>
  </si>
  <si>
    <t>Колодкин</t>
  </si>
  <si>
    <t>Жалоба №08/12 от 10.02.2012</t>
  </si>
  <si>
    <t>ООО "Меркурий" в лице Директора Ю.В. Шароновой</t>
  </si>
  <si>
    <t>Жалоба №20/12</t>
  </si>
  <si>
    <t xml:space="preserve">Волокитин Владимир Иванович
</t>
  </si>
  <si>
    <t>Снегирева</t>
  </si>
  <si>
    <t>Жалоба №31/12</t>
  </si>
  <si>
    <t xml:space="preserve">Конкурсный управляющий Тюленев Михаил Иванович
</t>
  </si>
  <si>
    <t>Романова</t>
  </si>
  <si>
    <t>Жалоба №18/12</t>
  </si>
  <si>
    <t xml:space="preserve">Рубцов Игорь Владимирович
</t>
  </si>
  <si>
    <t>Жалоба №43/12</t>
  </si>
  <si>
    <t xml:space="preserve">ООО "ИстЛайн Капитал"
</t>
  </si>
  <si>
    <t>Артамонов</t>
  </si>
  <si>
    <t>Жалоба №02/12</t>
  </si>
  <si>
    <t xml:space="preserve">Геращенко Елена Олеговна
</t>
  </si>
  <si>
    <t>Мерзляков</t>
  </si>
  <si>
    <t>Жалоба №35/12 от 14.05.2012</t>
  </si>
  <si>
    <t>Николаев Михаил Борисович</t>
  </si>
  <si>
    <t>Рекомендация об исключении</t>
  </si>
  <si>
    <t>Прибытков</t>
  </si>
  <si>
    <t>Жалоба №33/12</t>
  </si>
  <si>
    <t xml:space="preserve">Кобзаренко Ольга Николаевна
</t>
  </si>
  <si>
    <t>Жалоба №48/12</t>
  </si>
  <si>
    <t xml:space="preserve">АКБ "Стратегия"
</t>
  </si>
  <si>
    <t>Барчина</t>
  </si>
  <si>
    <t>Жалоба №58/12</t>
  </si>
  <si>
    <t xml:space="preserve">Позднякова Маргарита Севостьяновна
</t>
  </si>
  <si>
    <t>Щербаков</t>
  </si>
  <si>
    <t>Жалоба №19/12</t>
  </si>
  <si>
    <t xml:space="preserve">Чумак Инна Игоревна
</t>
  </si>
  <si>
    <t>Липатов</t>
  </si>
  <si>
    <t>Жалоба №57/12</t>
  </si>
  <si>
    <t xml:space="preserve">ОМСКОЕ ЛИНЕЙНОЕ ПРОИЗВОДСТВЕННОЕ УПРАВЛЕНИЕ МАГИСТРАЛЬНЫХ ГАЗОПРОВОДОВ
</t>
  </si>
  <si>
    <t>Жалоба №22/12</t>
  </si>
  <si>
    <t xml:space="preserve">ФГУП "РОСТЕХИНВЕНТАРИЗАЦИЯ - ФЕДЕРАЛЬНОЕ БТИ"
</t>
  </si>
  <si>
    <t>Жалоба №28/12</t>
  </si>
  <si>
    <t xml:space="preserve">Министерство земельных и имущественных отношений Республики Татарстан
</t>
  </si>
  <si>
    <t>Жалоба №25/12</t>
  </si>
  <si>
    <t xml:space="preserve">Лобанова Ирина Константиновна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</si>
</sst>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\.mm\.yyyy"/>
  </numFmts>
  <fonts count="13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4"/>
      <color theme="1" tint="0.24994659260841701"/>
      <name val="Arial Black"/>
      <family val="2"/>
      <scheme val="major"/>
    </font>
    <font>
      <sz val="12"/>
      <color theme="1" tint="0.24994659260841701"/>
      <name val="Arial"/>
      <family val="2"/>
      <scheme val="minor"/>
    </font>
    <font>
      <sz val="14"/>
      <color theme="0"/>
      <name val="Arial Black"/>
      <family val="2"/>
      <scheme val="major"/>
    </font>
    <font>
      <sz val="18"/>
      <color theme="0"/>
      <name val="Arial Black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8"/>
      <name val="Arial"/>
      <family val="2"/>
      <scheme val="minor"/>
    </font>
    <font>
      <sz val="10"/>
      <color theme="1"/>
      <name val="Arial"/>
      <family val="2"/>
      <scheme val="minor"/>
    </font>
    <font>
      <sz val="18"/>
      <color theme="0"/>
      <name val="Arial Black"/>
      <family val="2"/>
      <charset val="204"/>
      <scheme val="major"/>
    </font>
    <font>
      <sz val="11"/>
      <color theme="1" tint="0.24994659260841701"/>
      <name val="Arial"/>
      <family val="2"/>
      <scheme val="minor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gradientFill>
        <stop position="0">
          <color theme="4"/>
        </stop>
        <stop position="1">
          <color theme="4" tint="-0.25098422193060094"/>
        </stop>
      </gradientFill>
    </fill>
    <fill>
      <gradientFill>
        <stop position="0">
          <color theme="5"/>
        </stop>
        <stop position="1">
          <color theme="5" tint="-0.25098422193060094"/>
        </stop>
      </gradientFill>
    </fill>
    <fill>
      <patternFill patternType="solid">
        <fgColor theme="0" tint="-4.9989318521683403E-2"/>
        <bgColor theme="6" tint="0.79995117038483843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5">
    <xf numFmtId="0" fontId="0" fillId="0" borderId="0">
      <alignment vertical="center"/>
    </xf>
    <xf numFmtId="0" fontId="2" fillId="0" borderId="1" applyNumberFormat="0" applyFill="0" applyProtection="0"/>
    <xf numFmtId="0" fontId="3" fillId="0" borderId="0" applyNumberFormat="0" applyFill="0" applyProtection="0">
      <alignment vertical="center"/>
    </xf>
    <xf numFmtId="0" fontId="4" fillId="2" borderId="0" applyNumberFormat="0" applyProtection="0">
      <alignment horizontal="left" vertical="center" indent="1"/>
    </xf>
    <xf numFmtId="0" fontId="12" fillId="0" borderId="0"/>
  </cellStyleXfs>
  <cellXfs count="35">
    <xf numFmtId="0" fontId="0" fillId="0" borderId="0" xfId="0">
      <alignment vertical="center"/>
    </xf>
    <xf numFmtId="0" fontId="2" fillId="0" borderId="1" xfId="1"/>
    <xf numFmtId="0" fontId="3" fillId="0" borderId="0" xfId="2">
      <alignment vertical="center"/>
    </xf>
    <xf numFmtId="0" fontId="6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7" fillId="0" borderId="4" xfId="0" applyFont="1" applyFill="1" applyBorder="1">
      <alignment vertical="center"/>
    </xf>
    <xf numFmtId="14" fontId="8" fillId="0" borderId="4" xfId="0" applyNumberFormat="1" applyFont="1" applyFill="1" applyBorder="1">
      <alignment vertical="center"/>
    </xf>
    <xf numFmtId="0" fontId="8" fillId="0" borderId="4" xfId="0" applyFont="1" applyFill="1" applyBorder="1">
      <alignment vertical="center"/>
    </xf>
    <xf numFmtId="14" fontId="8" fillId="0" borderId="5" xfId="0" applyNumberFormat="1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4" xfId="0" applyNumberFormat="1" applyFont="1" applyFill="1" applyBorder="1">
      <alignment vertical="center"/>
    </xf>
    <xf numFmtId="0" fontId="2" fillId="0" borderId="1" xfId="1" applyAlignment="1"/>
    <xf numFmtId="0" fontId="0" fillId="0" borderId="0" xfId="0" applyAlignment="1">
      <alignment horizontal="left" vertical="center"/>
    </xf>
    <xf numFmtId="14" fontId="9" fillId="0" borderId="0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>
      <alignment vertical="center"/>
    </xf>
    <xf numFmtId="0" fontId="0" fillId="0" borderId="0" xfId="0" applyAlignment="1">
      <alignment horizontal="left" vertical="center" wrapText="1"/>
    </xf>
    <xf numFmtId="14" fontId="10" fillId="3" borderId="2" xfId="0" applyNumberFormat="1" applyFont="1" applyFill="1" applyBorder="1" applyAlignment="1">
      <alignment horizontal="center"/>
    </xf>
    <xf numFmtId="14" fontId="10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4" fillId="2" borderId="0" xfId="3" applyAlignment="1">
      <alignment horizontal="left" vertical="center" indent="1"/>
    </xf>
    <xf numFmtId="14" fontId="5" fillId="3" borderId="2" xfId="0" applyNumberFormat="1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center"/>
    </xf>
    <xf numFmtId="1" fontId="5" fillId="4" borderId="2" xfId="0" applyNumberFormat="1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0" fontId="2" fillId="0" borderId="1" xfId="1" applyFill="1"/>
    <xf numFmtId="1" fontId="11" fillId="5" borderId="0" xfId="0" applyNumberFormat="1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166" fontId="0" fillId="0" borderId="0" xfId="0" applyNumberFormat="1" applyAlignment="1">
      <alignment horizontal="left" vertical="center" wrapText="1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Обычный" xfId="0" builtinId="0" customBuiltin="1"/>
    <cellStyle name="Обычный 2" xfId="4"/>
  </cellStyles>
  <dxfs count="17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1" formatCode="0"/>
      <alignment horizontal="left" vertical="center" textRotation="0" wrapText="1" indent="0" justifyLastLine="0" shrinkToFit="0" readingOrder="0"/>
    </dxf>
    <dxf>
      <numFmt numFmtId="1" formatCode="0"/>
      <alignment horizontal="left" vertical="center" textRotation="0" wrapText="1" indent="0" justifyLastLine="0" shrinkToFit="0" readingOrder="0"/>
    </dxf>
    <dxf>
      <numFmt numFmtId="165" formatCode="m/d/yyyy"/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Arial"/>
        <scheme val="minor"/>
      </font>
      <alignment horizontal="left" vertical="center" textRotation="0" wrapText="1" indent="0" justifyLastLine="0" shrinkToFit="0" readingOrder="0"/>
    </dxf>
    <dxf>
      <font>
        <color theme="1" tint="0.24994659260841701"/>
      </font>
      <fill>
        <patternFill patternType="solid">
          <fgColor theme="6" tint="0.79995117038483843"/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double">
          <color theme="6"/>
        </top>
        <bottom style="thin">
          <color theme="6"/>
        </bottom>
      </border>
    </dxf>
    <dxf>
      <font>
        <b/>
        <i val="0"/>
        <color theme="0"/>
      </font>
      <fill>
        <patternFill patternType="solid">
          <fgColor theme="6"/>
          <bgColor theme="6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/>
      </border>
    </dxf>
  </dxfs>
  <tableStyles count="1" defaultTableStyle="Журнал диеты и упражнений" defaultPivotStyle="PivotStyleMedium11">
    <tableStyle name="Журнал диеты и упражнений" pivot="0" count="5">
      <tableStyleElement type="wholeTable" dxfId="16"/>
      <tableStyleElement type="headerRow" dxfId="15"/>
      <tableStyleElement type="totalRow" dxfId="14"/>
      <tableStyleElement type="firstColumn" dxfId="13"/>
      <tableStyleElement type="first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582980698841222E-2"/>
          <c:y val="6.3354945971428142E-2"/>
          <c:w val="0.71497226398102098"/>
          <c:h val="0.7753028871391076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cat>
            <c:strRef>
              <c:f>РЕЗУЛЬТАТ!$L$1:$L$4</c:f>
              <c:strCache>
                <c:ptCount val="4"/>
                <c:pt idx="0">
                  <c:v>Предупреждение</c:v>
                </c:pt>
                <c:pt idx="1">
                  <c:v>Предписание</c:v>
                </c:pt>
                <c:pt idx="2">
                  <c:v>Штраф</c:v>
                </c:pt>
                <c:pt idx="3">
                  <c:v>Рекомендация об исключении</c:v>
                </c:pt>
              </c:strCache>
            </c:strRef>
          </c:cat>
          <c:val>
            <c:numRef>
              <c:f>РЕЗУЛЬТАТ!$M$1:$M$4</c:f>
              <c:numCache>
                <c:formatCode>General</c:formatCode>
                <c:ptCount val="4"/>
                <c:pt idx="0">
                  <c:v>11</c:v>
                </c:pt>
                <c:pt idx="1">
                  <c:v>9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&#1056;&#1045;&#1047;&#1059;&#1051;&#1068;&#1058;&#1040;&#1058;!&#1047;&#1072;&#1075;&#1086;&#1083;&#1086;&#1074;&#1082;&#1080;_&#1076;&#1083;&#1103;_&#1087;&#1077;&#1095;&#1072;&#1090;&#1080;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1048;&#1058;&#1054;&#1043;&#1048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485775</xdr:colOff>
      <xdr:row>2</xdr:row>
      <xdr:rowOff>47625</xdr:rowOff>
    </xdr:from>
    <xdr:to>
      <xdr:col>11</xdr:col>
      <xdr:colOff>0</xdr:colOff>
      <xdr:row>2</xdr:row>
      <xdr:rowOff>352424</xdr:rowOff>
    </xdr:to>
    <xdr:sp macro="" textlink="">
      <xdr:nvSpPr>
        <xdr:cNvPr id="3" name="Диета" descr="&quot;&quot;" title="Кнопка навигации диеты">
          <a:hlinkClick xmlns:r="http://schemas.openxmlformats.org/officeDocument/2006/relationships" r:id="rId1" tooltip="Щелкните для просмотра диеты"/>
        </xdr:cNvPr>
        <xdr:cNvSpPr/>
      </xdr:nvSpPr>
      <xdr:spPr>
        <a:xfrm>
          <a:off x="8953500" y="295275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  <xdr:twoCellAnchor>
    <xdr:from>
      <xdr:col>2</xdr:col>
      <xdr:colOff>0</xdr:colOff>
      <xdr:row>10</xdr:row>
      <xdr:rowOff>1</xdr:rowOff>
    </xdr:from>
    <xdr:to>
      <xdr:col>11</xdr:col>
      <xdr:colOff>19050</xdr:colOff>
      <xdr:row>23</xdr:row>
      <xdr:rowOff>0</xdr:rowOff>
    </xdr:to>
    <xdr:graphicFrame macro="">
      <xdr:nvGraphicFramePr>
        <xdr:cNvPr id="19" name="диагр_Анализ_Диеты" descr="100 % столбиковая диаграмма отображает последние 14 дней диеты, включая калории, углеводы, сахара и клетчатку." title="Диаграмма анализа диеты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4116705</xdr:colOff>
      <xdr:row>1</xdr:row>
      <xdr:rowOff>108585</xdr:rowOff>
    </xdr:from>
    <xdr:to>
      <xdr:col>8</xdr:col>
      <xdr:colOff>306705</xdr:colOff>
      <xdr:row>1</xdr:row>
      <xdr:rowOff>413384</xdr:rowOff>
    </xdr:to>
    <xdr:sp macro="" textlink="">
      <xdr:nvSpPr>
        <xdr:cNvPr id="2" name="Диета" descr="&quot;&quot;" title="Кнопка навигации диеты">
          <a:hlinkClick xmlns:r="http://schemas.openxmlformats.org/officeDocument/2006/relationships" r:id="rId1" tooltip="Щелкните для просмотра диеты"/>
        </xdr:cNvPr>
        <xdr:cNvSpPr/>
      </xdr:nvSpPr>
      <xdr:spPr>
        <a:xfrm>
          <a:off x="11287125" y="283845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2" name="табл_Упражнения" displayName="табл_Упражнения" ref="B5:K23" totalsRowShown="0" headerRowDxfId="11" dataDxfId="10">
  <autoFilter ref="B5:K23"/>
  <sortState ref="B6:H629">
    <sortCondition ref="D5:D629"/>
  </sortState>
  <tableColumns count="10">
    <tableColumn id="1" name="НОМЕР В РЕЕСТРЕ" dataDxfId="9"/>
    <tableColumn id="2" name="ФАМИЛИЯ" dataDxfId="8"/>
    <tableColumn id="3" name="ИМЯ" dataDxfId="7"/>
    <tableColumn id="4" name="ОТЧЕСТВО" dataDxfId="6"/>
    <tableColumn id="5" name="ОСНОВАНИЕ ПРОВЕРКИ" dataDxfId="5"/>
    <tableColumn id="6" name="ЗАЯВИТЕЛЬ" dataDxfId="4"/>
    <tableColumn id="7" name="ПРЕДМЕТ ПРОВЕРКИ" dataDxfId="3"/>
    <tableColumn id="8" name="РЕЗУЛЬТАТ" dataDxfId="2"/>
    <tableColumn id="10" name="ДИСЦИПЛИНАРНОЕ ВЗЫСКАНИЕ" dataDxfId="1"/>
    <tableColumn id="11" name="ДАТА" dataDxfId="0"/>
  </tableColumns>
  <tableStyleInfo name="Журнал диеты и упражнений" showFirstColumn="0" showLastColumn="0" showRowStripes="1" showColumnStripes="0"/>
  <extLst>
    <ext xmlns:x14="http://schemas.microsoft.com/office/spreadsheetml/2009/9/main" uri="{504A1905-F514-4f6f-8877-14C23A59335A}">
      <x14:table altText="Таблица упражнений" altTextSummary="Введите сведения об упражнениях, в том числе укажите дату, длительность, количество потраченных калорий и любые примечания."/>
    </ext>
  </extLst>
</table>
</file>

<file path=xl/theme/theme1.xml><?xml version="1.0" encoding="utf-8"?>
<a:theme xmlns:a="http://schemas.openxmlformats.org/drawingml/2006/main" name="Office Theme">
  <a:themeElements>
    <a:clrScheme name="Diet and exercise journal">
      <a:dk1>
        <a:srgbClr val="000000"/>
      </a:dk1>
      <a:lt1>
        <a:srgbClr val="FFFFFF"/>
      </a:lt1>
      <a:dk2>
        <a:srgbClr val="284C5F"/>
      </a:dk2>
      <a:lt2>
        <a:srgbClr val="F0F0F0"/>
      </a:lt2>
      <a:accent1>
        <a:srgbClr val="90CF47"/>
      </a:accent1>
      <a:accent2>
        <a:srgbClr val="1EAA91"/>
      </a:accent2>
      <a:accent3>
        <a:srgbClr val="1E8496"/>
      </a:accent3>
      <a:accent4>
        <a:srgbClr val="AD639E"/>
      </a:accent4>
      <a:accent5>
        <a:srgbClr val="CF5539"/>
      </a:accent5>
      <a:accent6>
        <a:srgbClr val="E9A339"/>
      </a:accent6>
      <a:hlink>
        <a:srgbClr val="1E8496"/>
      </a:hlink>
      <a:folHlink>
        <a:srgbClr val="AD639E"/>
      </a:folHlink>
    </a:clrScheme>
    <a:fontScheme name="Diet and exercise journal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K23"/>
  <sheetViews>
    <sheetView showGridLines="0" tabSelected="1" workbookViewId="0">
      <selection activeCell="D14" sqref="D14"/>
    </sheetView>
  </sheetViews>
  <sheetFormatPr defaultRowHeight="13.8" x14ac:dyDescent="0.25"/>
  <cols>
    <col min="1" max="1" width="25.69921875" bestFit="1" customWidth="1"/>
    <col min="2" max="2" width="1.5" customWidth="1"/>
    <col min="3" max="3" width="16.3984375" customWidth="1"/>
    <col min="4" max="11" width="10.3984375" customWidth="1"/>
  </cols>
  <sheetData>
    <row r="1" spans="1:11" ht="9.75" customHeight="1" x14ac:dyDescent="0.25">
      <c r="A1" s="19">
        <v>40909</v>
      </c>
    </row>
    <row r="2" spans="1:11" ht="9.75" customHeight="1" x14ac:dyDescent="0.25">
      <c r="A2" s="20"/>
    </row>
    <row r="3" spans="1:11" ht="36.6" x14ac:dyDescent="0.85">
      <c r="A3" s="20"/>
      <c r="C3" s="1" t="s">
        <v>63</v>
      </c>
      <c r="D3" s="1"/>
      <c r="E3" s="1"/>
      <c r="F3" s="1"/>
      <c r="G3" s="1"/>
      <c r="H3" s="1"/>
      <c r="I3" s="1"/>
      <c r="J3" s="1"/>
      <c r="K3" s="1"/>
    </row>
    <row r="4" spans="1:11" ht="15" x14ac:dyDescent="0.25">
      <c r="A4" s="21" t="s">
        <v>13</v>
      </c>
      <c r="C4" s="2" t="s">
        <v>73</v>
      </c>
    </row>
    <row r="5" spans="1:11" x14ac:dyDescent="0.25">
      <c r="A5" s="22"/>
    </row>
    <row r="6" spans="1:11" ht="14.25" customHeight="1" x14ac:dyDescent="0.25">
      <c r="A6" s="26">
        <v>41274</v>
      </c>
    </row>
    <row r="7" spans="1:11" ht="14.25" customHeight="1" x14ac:dyDescent="0.25">
      <c r="A7" s="27"/>
    </row>
    <row r="8" spans="1:11" ht="14.25" customHeight="1" x14ac:dyDescent="0.25">
      <c r="A8" s="27"/>
      <c r="C8" s="25" t="s">
        <v>51</v>
      </c>
      <c r="D8" s="25"/>
      <c r="E8" s="25"/>
      <c r="F8" s="25"/>
      <c r="G8" s="25"/>
      <c r="H8" s="25"/>
      <c r="I8" s="25"/>
      <c r="J8" s="25"/>
      <c r="K8" s="25"/>
    </row>
    <row r="9" spans="1:11" ht="14.25" customHeight="1" x14ac:dyDescent="0.25">
      <c r="A9" s="27"/>
      <c r="C9" s="25"/>
      <c r="D9" s="25"/>
      <c r="E9" s="25"/>
      <c r="F9" s="25"/>
      <c r="G9" s="25"/>
      <c r="H9" s="25"/>
      <c r="I9" s="25"/>
      <c r="J9" s="25"/>
      <c r="K9" s="25"/>
    </row>
    <row r="10" spans="1:11" x14ac:dyDescent="0.25">
      <c r="A10" s="21" t="s">
        <v>14</v>
      </c>
    </row>
    <row r="11" spans="1:11" x14ac:dyDescent="0.25">
      <c r="A11" s="22"/>
    </row>
    <row r="12" spans="1:11" ht="14.25" customHeight="1" x14ac:dyDescent="0.25">
      <c r="A12" s="28">
        <v>18</v>
      </c>
    </row>
    <row r="13" spans="1:11" ht="14.25" customHeight="1" x14ac:dyDescent="0.25">
      <c r="A13" s="29"/>
    </row>
    <row r="14" spans="1:11" ht="14.25" customHeight="1" x14ac:dyDescent="0.25">
      <c r="A14" s="29"/>
    </row>
    <row r="15" spans="1:11" ht="14.25" customHeight="1" x14ac:dyDescent="0.25">
      <c r="A15" s="29"/>
    </row>
    <row r="16" spans="1:11" x14ac:dyDescent="0.25">
      <c r="A16" s="23" t="s">
        <v>15</v>
      </c>
    </row>
    <row r="17" spans="1:1" x14ac:dyDescent="0.25">
      <c r="A17" s="24"/>
    </row>
    <row r="18" spans="1:1" ht="14.25" customHeight="1" x14ac:dyDescent="0.25">
      <c r="A18" s="28">
        <v>18</v>
      </c>
    </row>
    <row r="19" spans="1:1" ht="14.25" customHeight="1" x14ac:dyDescent="0.25">
      <c r="A19" s="29"/>
    </row>
    <row r="20" spans="1:1" ht="14.25" customHeight="1" x14ac:dyDescent="0.25">
      <c r="A20" s="29"/>
    </row>
    <row r="21" spans="1:1" ht="14.25" customHeight="1" x14ac:dyDescent="0.25">
      <c r="A21" s="29"/>
    </row>
    <row r="22" spans="1:1" x14ac:dyDescent="0.25">
      <c r="A22" s="32" t="s">
        <v>70</v>
      </c>
    </row>
    <row r="23" spans="1:1" ht="34.200000000000003" customHeight="1" x14ac:dyDescent="0.25">
      <c r="A23" s="33"/>
    </row>
  </sheetData>
  <mergeCells count="9">
    <mergeCell ref="A1:A3"/>
    <mergeCell ref="A4:A5"/>
    <mergeCell ref="A22:A23"/>
    <mergeCell ref="C8:K9"/>
    <mergeCell ref="A6:A9"/>
    <mergeCell ref="A10:A11"/>
    <mergeCell ref="A16:A17"/>
    <mergeCell ref="A12:A15"/>
    <mergeCell ref="A18:A21"/>
  </mergeCells>
  <printOptions horizontalCentered="1"/>
  <pageMargins left="0.4" right="0.4" top="0.4" bottom="0.4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autoPageBreaks="0" fitToPage="1"/>
  </sheetPr>
  <dimension ref="B1:M23"/>
  <sheetViews>
    <sheetView showGridLines="0" topLeftCell="C1" workbookViewId="0">
      <selection activeCell="I6" sqref="I6"/>
    </sheetView>
  </sheetViews>
  <sheetFormatPr defaultColWidth="9" defaultRowHeight="21" customHeight="1" x14ac:dyDescent="0.25"/>
  <cols>
    <col min="1" max="1" width="1.5" style="12" customWidth="1"/>
    <col min="2" max="2" width="10.69921875" style="12" customWidth="1"/>
    <col min="3" max="3" width="13.296875" style="12" customWidth="1"/>
    <col min="4" max="4" width="15.296875" style="12" customWidth="1"/>
    <col min="5" max="5" width="16.69921875" style="12" customWidth="1"/>
    <col min="6" max="6" width="22.09765625" style="12" customWidth="1"/>
    <col min="7" max="7" width="22.59765625" style="12" customWidth="1"/>
    <col min="8" max="8" width="16.5" style="12" customWidth="1"/>
    <col min="9" max="9" width="24.69921875" style="12" customWidth="1"/>
    <col min="10" max="10" width="15.296875" style="12" customWidth="1"/>
    <col min="11" max="11" width="11.796875" style="12" customWidth="1"/>
    <col min="12" max="16384" width="9" style="12"/>
  </cols>
  <sheetData>
    <row r="1" spans="2:13" customFormat="1" ht="13.8" x14ac:dyDescent="0.25">
      <c r="J1" s="17"/>
      <c r="K1" s="17"/>
      <c r="L1" s="17" t="s">
        <v>65</v>
      </c>
      <c r="M1" s="17">
        <v>11</v>
      </c>
    </row>
    <row r="2" spans="2:13" customFormat="1" ht="36.6" x14ac:dyDescent="0.85">
      <c r="B2" s="11" t="s">
        <v>64</v>
      </c>
      <c r="C2" s="1"/>
      <c r="D2" s="1"/>
      <c r="E2" s="1"/>
      <c r="J2" s="17"/>
      <c r="K2" s="17"/>
      <c r="L2" s="17" t="s">
        <v>72</v>
      </c>
      <c r="M2" s="17">
        <v>9</v>
      </c>
    </row>
    <row r="3" spans="2:13" customFormat="1" ht="15" customHeight="1" x14ac:dyDescent="0.25">
      <c r="B3" t="str">
        <f>Подзаголовок</f>
        <v>2012 год</v>
      </c>
      <c r="J3" s="17"/>
      <c r="K3" s="17"/>
      <c r="L3" s="17" t="s">
        <v>71</v>
      </c>
      <c r="M3" s="17">
        <v>2</v>
      </c>
    </row>
    <row r="4" spans="2:13" customFormat="1" ht="15" customHeight="1" x14ac:dyDescent="0.25">
      <c r="L4" s="17" t="s">
        <v>100</v>
      </c>
      <c r="M4" s="17">
        <v>1</v>
      </c>
    </row>
    <row r="5" spans="2:13" ht="26.4" x14ac:dyDescent="0.25">
      <c r="B5" s="13" t="s">
        <v>45</v>
      </c>
      <c r="C5" s="12" t="s">
        <v>46</v>
      </c>
      <c r="D5" s="13" t="s">
        <v>47</v>
      </c>
      <c r="E5" s="14" t="s">
        <v>48</v>
      </c>
      <c r="F5" s="12" t="s">
        <v>66</v>
      </c>
      <c r="G5" s="12" t="s">
        <v>67</v>
      </c>
      <c r="H5" s="12" t="s">
        <v>68</v>
      </c>
      <c r="I5" s="12" t="s">
        <v>50</v>
      </c>
      <c r="J5" s="12" t="s">
        <v>69</v>
      </c>
      <c r="K5" s="12" t="s">
        <v>2</v>
      </c>
    </row>
    <row r="6" spans="2:13" ht="41.4" x14ac:dyDescent="0.25">
      <c r="B6" s="31">
        <v>906</v>
      </c>
      <c r="C6" s="15" t="s">
        <v>74</v>
      </c>
      <c r="D6" s="15" t="s">
        <v>19</v>
      </c>
      <c r="E6" s="18" t="s">
        <v>20</v>
      </c>
      <c r="F6" s="18" t="s">
        <v>75</v>
      </c>
      <c r="G6" s="18" t="s">
        <v>76</v>
      </c>
      <c r="H6" s="16" t="s">
        <v>77</v>
      </c>
      <c r="I6" s="18" t="s">
        <v>49</v>
      </c>
      <c r="J6" s="18" t="s">
        <v>78</v>
      </c>
      <c r="K6" s="34">
        <v>41232</v>
      </c>
    </row>
    <row r="7" spans="2:13" ht="41.4" x14ac:dyDescent="0.25">
      <c r="B7" s="31">
        <v>747</v>
      </c>
      <c r="C7" s="15" t="s">
        <v>52</v>
      </c>
      <c r="D7" s="15" t="s">
        <v>53</v>
      </c>
      <c r="E7" s="18" t="s">
        <v>26</v>
      </c>
      <c r="F7" s="18" t="s">
        <v>79</v>
      </c>
      <c r="G7" s="18" t="s">
        <v>80</v>
      </c>
      <c r="H7" s="16" t="s">
        <v>77</v>
      </c>
      <c r="I7" s="18" t="s">
        <v>49</v>
      </c>
      <c r="J7" s="18" t="s">
        <v>72</v>
      </c>
      <c r="K7" s="34">
        <v>40987</v>
      </c>
    </row>
    <row r="8" spans="2:13" ht="41.4" x14ac:dyDescent="0.25">
      <c r="B8" s="31">
        <v>1772</v>
      </c>
      <c r="C8" s="15" t="s">
        <v>81</v>
      </c>
      <c r="D8" s="15" t="s">
        <v>19</v>
      </c>
      <c r="E8" s="18" t="s">
        <v>33</v>
      </c>
      <c r="F8" s="18" t="s">
        <v>82</v>
      </c>
      <c r="G8" s="18" t="s">
        <v>83</v>
      </c>
      <c r="H8" s="16" t="s">
        <v>77</v>
      </c>
      <c r="I8" s="18" t="s">
        <v>49</v>
      </c>
      <c r="J8" s="18" t="s">
        <v>78</v>
      </c>
      <c r="K8" s="34">
        <v>40987</v>
      </c>
    </row>
    <row r="9" spans="2:13" ht="41.4" x14ac:dyDescent="0.25">
      <c r="B9" s="31">
        <v>33</v>
      </c>
      <c r="C9" s="15" t="s">
        <v>54</v>
      </c>
      <c r="D9" s="15" t="s">
        <v>44</v>
      </c>
      <c r="E9" s="18" t="s">
        <v>36</v>
      </c>
      <c r="F9" s="18" t="s">
        <v>84</v>
      </c>
      <c r="G9" s="18" t="s">
        <v>85</v>
      </c>
      <c r="H9" s="16" t="s">
        <v>77</v>
      </c>
      <c r="I9" s="18" t="s">
        <v>49</v>
      </c>
      <c r="J9" s="18" t="s">
        <v>65</v>
      </c>
      <c r="K9" s="34">
        <v>41015</v>
      </c>
    </row>
    <row r="10" spans="2:13" ht="55.2" x14ac:dyDescent="0.25">
      <c r="B10" s="31">
        <v>130</v>
      </c>
      <c r="C10" s="15" t="s">
        <v>86</v>
      </c>
      <c r="D10" s="15" t="s">
        <v>34</v>
      </c>
      <c r="E10" s="18" t="s">
        <v>39</v>
      </c>
      <c r="F10" s="18" t="s">
        <v>87</v>
      </c>
      <c r="G10" s="18" t="s">
        <v>88</v>
      </c>
      <c r="H10" s="16" t="s">
        <v>77</v>
      </c>
      <c r="I10" s="18" t="s">
        <v>49</v>
      </c>
      <c r="J10" s="18" t="s">
        <v>72</v>
      </c>
      <c r="K10" s="34">
        <v>41141</v>
      </c>
    </row>
    <row r="11" spans="2:13" ht="41.4" x14ac:dyDescent="0.25">
      <c r="B11" s="31">
        <v>1048</v>
      </c>
      <c r="C11" s="15" t="s">
        <v>89</v>
      </c>
      <c r="D11" s="15" t="s">
        <v>42</v>
      </c>
      <c r="E11" s="18" t="s">
        <v>24</v>
      </c>
      <c r="F11" s="18" t="s">
        <v>90</v>
      </c>
      <c r="G11" s="18" t="s">
        <v>91</v>
      </c>
      <c r="H11" s="16" t="s">
        <v>77</v>
      </c>
      <c r="I11" s="18" t="s">
        <v>49</v>
      </c>
      <c r="J11" s="18" t="s">
        <v>71</v>
      </c>
      <c r="K11" s="34">
        <v>41015</v>
      </c>
    </row>
    <row r="12" spans="2:13" ht="41.4" x14ac:dyDescent="0.25">
      <c r="B12" s="31">
        <v>1115</v>
      </c>
      <c r="C12" s="15" t="s">
        <v>59</v>
      </c>
      <c r="D12" s="15" t="s">
        <v>29</v>
      </c>
      <c r="E12" s="18" t="s">
        <v>16</v>
      </c>
      <c r="F12" s="18" t="s">
        <v>92</v>
      </c>
      <c r="G12" s="18" t="s">
        <v>93</v>
      </c>
      <c r="H12" s="16" t="s">
        <v>77</v>
      </c>
      <c r="I12" s="18" t="s">
        <v>49</v>
      </c>
      <c r="J12" s="18" t="s">
        <v>65</v>
      </c>
      <c r="K12" s="34">
        <v>41169</v>
      </c>
    </row>
    <row r="13" spans="2:13" ht="41.4" x14ac:dyDescent="0.25">
      <c r="B13" s="31">
        <v>1261</v>
      </c>
      <c r="C13" s="15" t="s">
        <v>94</v>
      </c>
      <c r="D13" s="15" t="s">
        <v>60</v>
      </c>
      <c r="E13" s="18" t="s">
        <v>36</v>
      </c>
      <c r="F13" s="18" t="s">
        <v>90</v>
      </c>
      <c r="G13" s="18" t="s">
        <v>91</v>
      </c>
      <c r="H13" s="16" t="s">
        <v>77</v>
      </c>
      <c r="I13" s="18" t="s">
        <v>49</v>
      </c>
      <c r="J13" s="18" t="s">
        <v>71</v>
      </c>
      <c r="K13" s="34">
        <v>41015</v>
      </c>
    </row>
    <row r="14" spans="2:13" ht="41.4" x14ac:dyDescent="0.25">
      <c r="B14" s="31">
        <v>119</v>
      </c>
      <c r="C14" s="15" t="s">
        <v>38</v>
      </c>
      <c r="D14" s="15" t="s">
        <v>27</v>
      </c>
      <c r="E14" s="18" t="s">
        <v>28</v>
      </c>
      <c r="F14" s="18" t="s">
        <v>95</v>
      </c>
      <c r="G14" s="18" t="s">
        <v>96</v>
      </c>
      <c r="H14" s="16" t="s">
        <v>77</v>
      </c>
      <c r="I14" s="18" t="s">
        <v>49</v>
      </c>
      <c r="J14" s="18" t="s">
        <v>72</v>
      </c>
      <c r="K14" s="34">
        <v>40959</v>
      </c>
    </row>
    <row r="15" spans="2:13" ht="41.4" x14ac:dyDescent="0.25">
      <c r="B15" s="31">
        <v>219</v>
      </c>
      <c r="C15" s="15" t="s">
        <v>97</v>
      </c>
      <c r="D15" s="15" t="s">
        <v>40</v>
      </c>
      <c r="E15" s="18" t="s">
        <v>41</v>
      </c>
      <c r="F15" s="18" t="s">
        <v>98</v>
      </c>
      <c r="G15" s="18" t="s">
        <v>99</v>
      </c>
      <c r="H15" s="16" t="s">
        <v>77</v>
      </c>
      <c r="I15" s="18" t="s">
        <v>49</v>
      </c>
      <c r="J15" s="18" t="s">
        <v>100</v>
      </c>
      <c r="K15" s="34">
        <v>41106</v>
      </c>
    </row>
    <row r="16" spans="2:13" ht="41.4" x14ac:dyDescent="0.25">
      <c r="B16" s="31">
        <v>277</v>
      </c>
      <c r="C16" s="15" t="s">
        <v>101</v>
      </c>
      <c r="D16" s="15" t="s">
        <v>18</v>
      </c>
      <c r="E16" s="18" t="s">
        <v>21</v>
      </c>
      <c r="F16" s="18" t="s">
        <v>102</v>
      </c>
      <c r="G16" s="18" t="s">
        <v>103</v>
      </c>
      <c r="H16" s="16" t="s">
        <v>77</v>
      </c>
      <c r="I16" s="18" t="s">
        <v>49</v>
      </c>
      <c r="J16" s="18" t="s">
        <v>65</v>
      </c>
      <c r="K16" s="34">
        <v>41106</v>
      </c>
    </row>
    <row r="17" spans="2:11" ht="41.4" x14ac:dyDescent="0.25">
      <c r="B17" s="31">
        <v>463</v>
      </c>
      <c r="C17" s="15" t="s">
        <v>61</v>
      </c>
      <c r="D17" s="15" t="s">
        <v>58</v>
      </c>
      <c r="E17" s="18" t="s">
        <v>23</v>
      </c>
      <c r="F17" s="18" t="s">
        <v>104</v>
      </c>
      <c r="G17" s="18" t="s">
        <v>105</v>
      </c>
      <c r="H17" s="16" t="s">
        <v>77</v>
      </c>
      <c r="I17" s="18" t="s">
        <v>49</v>
      </c>
      <c r="J17" s="18" t="s">
        <v>78</v>
      </c>
      <c r="K17" s="34">
        <v>41197</v>
      </c>
    </row>
    <row r="18" spans="2:11" ht="41.4" x14ac:dyDescent="0.25">
      <c r="B18" s="31">
        <v>870</v>
      </c>
      <c r="C18" s="15" t="s">
        <v>106</v>
      </c>
      <c r="D18" s="15" t="s">
        <v>37</v>
      </c>
      <c r="E18" s="18" t="s">
        <v>31</v>
      </c>
      <c r="F18" s="18" t="s">
        <v>107</v>
      </c>
      <c r="G18" s="18" t="s">
        <v>108</v>
      </c>
      <c r="H18" s="16" t="s">
        <v>77</v>
      </c>
      <c r="I18" s="18" t="s">
        <v>49</v>
      </c>
      <c r="J18" s="18" t="s">
        <v>72</v>
      </c>
      <c r="K18" s="34">
        <v>41260</v>
      </c>
    </row>
    <row r="19" spans="2:11" ht="41.4" x14ac:dyDescent="0.25">
      <c r="B19" s="31">
        <v>1758</v>
      </c>
      <c r="C19" s="15" t="s">
        <v>109</v>
      </c>
      <c r="D19" s="15" t="s">
        <v>35</v>
      </c>
      <c r="E19" s="18" t="s">
        <v>22</v>
      </c>
      <c r="F19" s="18" t="s">
        <v>110</v>
      </c>
      <c r="G19" s="18" t="s">
        <v>111</v>
      </c>
      <c r="H19" s="16" t="s">
        <v>77</v>
      </c>
      <c r="I19" s="18" t="s">
        <v>49</v>
      </c>
      <c r="J19" s="18" t="s">
        <v>65</v>
      </c>
      <c r="K19" s="34">
        <v>41015</v>
      </c>
    </row>
    <row r="20" spans="2:11" ht="82.8" x14ac:dyDescent="0.25">
      <c r="B20" s="31">
        <v>198</v>
      </c>
      <c r="C20" s="15" t="s">
        <v>112</v>
      </c>
      <c r="D20" s="15" t="s">
        <v>43</v>
      </c>
      <c r="E20" s="18" t="s">
        <v>30</v>
      </c>
      <c r="F20" s="18" t="s">
        <v>113</v>
      </c>
      <c r="G20" s="18" t="s">
        <v>114</v>
      </c>
      <c r="H20" s="16" t="s">
        <v>77</v>
      </c>
      <c r="I20" s="18" t="s">
        <v>49</v>
      </c>
      <c r="J20" s="18" t="s">
        <v>65</v>
      </c>
      <c r="K20" s="34">
        <v>41260</v>
      </c>
    </row>
    <row r="21" spans="2:11" ht="69" x14ac:dyDescent="0.25">
      <c r="B21" s="31">
        <v>465</v>
      </c>
      <c r="C21" s="15" t="s">
        <v>38</v>
      </c>
      <c r="D21" s="15" t="s">
        <v>32</v>
      </c>
      <c r="E21" s="18" t="s">
        <v>25</v>
      </c>
      <c r="F21" s="18" t="s">
        <v>115</v>
      </c>
      <c r="G21" s="18" t="s">
        <v>116</v>
      </c>
      <c r="H21" s="16" t="s">
        <v>77</v>
      </c>
      <c r="I21" s="18" t="s">
        <v>49</v>
      </c>
      <c r="J21" s="18" t="s">
        <v>78</v>
      </c>
      <c r="K21" s="34">
        <v>41050</v>
      </c>
    </row>
    <row r="22" spans="2:11" ht="82.8" x14ac:dyDescent="0.25">
      <c r="B22" s="31">
        <v>58</v>
      </c>
      <c r="C22" s="15" t="s">
        <v>55</v>
      </c>
      <c r="D22" s="15" t="s">
        <v>56</v>
      </c>
      <c r="E22" s="18" t="s">
        <v>57</v>
      </c>
      <c r="F22" s="18" t="s">
        <v>117</v>
      </c>
      <c r="G22" s="18" t="s">
        <v>118</v>
      </c>
      <c r="H22" s="16" t="s">
        <v>77</v>
      </c>
      <c r="I22" s="18" t="s">
        <v>49</v>
      </c>
      <c r="J22" s="18" t="s">
        <v>78</v>
      </c>
      <c r="K22" s="34">
        <v>41078</v>
      </c>
    </row>
    <row r="23" spans="2:11" ht="41.4" x14ac:dyDescent="0.25">
      <c r="B23" s="31">
        <v>316</v>
      </c>
      <c r="C23" s="15" t="s">
        <v>62</v>
      </c>
      <c r="D23" s="15" t="s">
        <v>19</v>
      </c>
      <c r="E23" s="18" t="s">
        <v>17</v>
      </c>
      <c r="F23" s="18" t="s">
        <v>119</v>
      </c>
      <c r="G23" s="18" t="s">
        <v>120</v>
      </c>
      <c r="H23" s="16" t="s">
        <v>77</v>
      </c>
      <c r="I23" s="18" t="s">
        <v>49</v>
      </c>
      <c r="J23" s="18" t="s">
        <v>65</v>
      </c>
      <c r="K23" s="34">
        <v>41078</v>
      </c>
    </row>
  </sheetData>
  <pageMargins left="0.4" right="0.4" top="0.4" bottom="0.4" header="0.3" footer="0.3"/>
  <pageSetup scale="95" fitToHeight="0" orientation="portrait" r:id="rId1"/>
  <headerFooter differentFirst="1">
    <oddFooter>Стр. &amp;P из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2:J36"/>
  <sheetViews>
    <sheetView showGridLines="0" workbookViewId="0"/>
  </sheetViews>
  <sheetFormatPr defaultColWidth="9" defaultRowHeight="13.8" x14ac:dyDescent="0.25"/>
  <cols>
    <col min="1" max="1" width="1.59765625" style="4" customWidth="1"/>
    <col min="2" max="2" width="12.19921875" style="4" bestFit="1" customWidth="1"/>
    <col min="3" max="3" width="2.8984375" style="4" bestFit="1" customWidth="1"/>
    <col min="4" max="4" width="8.59765625" style="4" customWidth="1"/>
    <col min="5" max="5" width="6.19921875" style="4" bestFit="1" customWidth="1"/>
    <col min="6" max="6" width="23.59765625" style="4" bestFit="1" customWidth="1"/>
    <col min="7" max="7" width="22.8984375" style="4" bestFit="1" customWidth="1"/>
    <col min="8" max="8" width="18.09765625" style="4" bestFit="1" customWidth="1"/>
    <col min="9" max="9" width="10" style="4" bestFit="1" customWidth="1"/>
    <col min="10" max="10" width="7" style="4" bestFit="1" customWidth="1"/>
    <col min="11" max="16384" width="9" style="4"/>
  </cols>
  <sheetData>
    <row r="2" spans="2:10" ht="36.6" x14ac:dyDescent="0.85">
      <c r="B2" s="30" t="s">
        <v>10</v>
      </c>
      <c r="C2" s="30"/>
      <c r="D2" s="30"/>
      <c r="E2" s="30"/>
      <c r="F2" s="30"/>
      <c r="G2" s="30"/>
      <c r="H2" s="30"/>
      <c r="I2" s="30"/>
      <c r="J2" s="30"/>
    </row>
    <row r="4" spans="2:10" x14ac:dyDescent="0.25">
      <c r="B4" s="9" t="s">
        <v>1</v>
      </c>
      <c r="C4" s="9" t="e">
        <f>ROW(#REF!)+1</f>
        <v>#REF!</v>
      </c>
      <c r="D4" s="5" t="s">
        <v>2</v>
      </c>
      <c r="E4" s="5" t="s">
        <v>3</v>
      </c>
      <c r="F4" s="5" t="s">
        <v>7</v>
      </c>
      <c r="G4" s="5" t="s">
        <v>8</v>
      </c>
      <c r="H4" s="5" t="s">
        <v>12</v>
      </c>
      <c r="I4" s="5" t="s">
        <v>9</v>
      </c>
      <c r="J4" s="5" t="s">
        <v>4</v>
      </c>
    </row>
    <row r="5" spans="2:10" x14ac:dyDescent="0.25">
      <c r="B5" s="9" t="s">
        <v>0</v>
      </c>
      <c r="C5" s="10" t="e">
        <f>MATCH(9.99E+307,#REF!)+Начало_диеты-1</f>
        <v>#REF!</v>
      </c>
      <c r="D5" s="6" t="str">
        <f>IFERROR(INDEX(#REF!,Конец_диеты-Начало_диеты-J5,1),"")</f>
        <v/>
      </c>
      <c r="E5" s="7" t="str">
        <f>UPPER(TEXT(D5,"ДДД"))</f>
        <v/>
      </c>
      <c r="F5" s="7" t="e">
        <f>IFERROR(INDEX(#REF!,Конец_диеты-Начало_диеты-J5,7),NA())</f>
        <v>#N/A</v>
      </c>
      <c r="G5" s="7" t="e">
        <f>IFERROR(INDEX(#REF!,Конец_диеты-Начало_диеты-J5,6),NA())</f>
        <v>#N/A</v>
      </c>
      <c r="H5" s="7" t="e">
        <f>IFERROR(INDEX(#REF!,Конец_диеты-Начало_диеты-J5,5),NA())</f>
        <v>#N/A</v>
      </c>
      <c r="I5" s="7" t="e">
        <f>IFERROR(INDEX(#REF!,Конец_диеты-Начало_диеты-J5,4),NA())</f>
        <v>#N/A</v>
      </c>
      <c r="J5" s="7">
        <v>-1</v>
      </c>
    </row>
    <row r="6" spans="2:10" x14ac:dyDescent="0.25">
      <c r="B6" s="3"/>
      <c r="C6" s="3"/>
      <c r="D6" s="6" t="str">
        <f>IFERROR(INDEX(#REF!,Конец_диеты-Начало_диеты-J6,1),"")</f>
        <v/>
      </c>
      <c r="E6" s="7" t="str">
        <f t="shared" ref="E6:E18" si="0">UPPER(TEXT(D6,"ДДД"))</f>
        <v/>
      </c>
      <c r="F6" s="7" t="e">
        <f>IFERROR(INDEX(#REF!,Конец_диеты-Начало_диеты-J6,7),NA())</f>
        <v>#N/A</v>
      </c>
      <c r="G6" s="7" t="e">
        <f>IFERROR(INDEX(#REF!,Конец_диеты-Начало_диеты-J6,6),NA())</f>
        <v>#N/A</v>
      </c>
      <c r="H6" s="7" t="e">
        <f>IFERROR(INDEX(#REF!,Конец_диеты-Начало_диеты-J6,5),NA())</f>
        <v>#N/A</v>
      </c>
      <c r="I6" s="7" t="e">
        <f>IFERROR(INDEX(#REF!,Конец_диеты-Начало_диеты-J6,4),NA())</f>
        <v>#N/A</v>
      </c>
      <c r="J6" s="7">
        <v>0</v>
      </c>
    </row>
    <row r="7" spans="2:10" x14ac:dyDescent="0.25">
      <c r="B7" s="3"/>
      <c r="C7" s="3"/>
      <c r="D7" s="6" t="str">
        <f>IFERROR(INDEX(#REF!,Конец_диеты-Начало_диеты-J7,1),"")</f>
        <v/>
      </c>
      <c r="E7" s="7" t="str">
        <f t="shared" si="0"/>
        <v/>
      </c>
      <c r="F7" s="7" t="e">
        <f>IFERROR(INDEX(#REF!,Конец_диеты-Начало_диеты-J7,7),NA())</f>
        <v>#N/A</v>
      </c>
      <c r="G7" s="7" t="e">
        <f>IFERROR(INDEX(#REF!,Конец_диеты-Начало_диеты-J7,6),NA())</f>
        <v>#N/A</v>
      </c>
      <c r="H7" s="7" t="e">
        <f>IFERROR(INDEX(#REF!,Конец_диеты-Начало_диеты-J7,5),NA())</f>
        <v>#N/A</v>
      </c>
      <c r="I7" s="7" t="e">
        <f>IFERROR(INDEX(#REF!,Конец_диеты-Начало_диеты-J7,4),NA())</f>
        <v>#N/A</v>
      </c>
      <c r="J7" s="7">
        <v>1</v>
      </c>
    </row>
    <row r="8" spans="2:10" x14ac:dyDescent="0.25">
      <c r="B8" s="3"/>
      <c r="C8" s="3"/>
      <c r="D8" s="6" t="str">
        <f>IFERROR(INDEX(#REF!,Конец_диеты-Начало_диеты-J8,1),"")</f>
        <v/>
      </c>
      <c r="E8" s="7" t="str">
        <f t="shared" si="0"/>
        <v/>
      </c>
      <c r="F8" s="7" t="e">
        <f>IFERROR(INDEX(#REF!,Конец_диеты-Начало_диеты-J8,7),NA())</f>
        <v>#N/A</v>
      </c>
      <c r="G8" s="7" t="e">
        <f>IFERROR(INDEX(#REF!,Конец_диеты-Начало_диеты-J8,6),NA())</f>
        <v>#N/A</v>
      </c>
      <c r="H8" s="7" t="e">
        <f>IFERROR(INDEX(#REF!,Конец_диеты-Начало_диеты-J8,5),NA())</f>
        <v>#N/A</v>
      </c>
      <c r="I8" s="7" t="e">
        <f>IFERROR(INDEX(#REF!,Конец_диеты-Начало_диеты-J8,4),NA())</f>
        <v>#N/A</v>
      </c>
      <c r="J8" s="7">
        <v>2</v>
      </c>
    </row>
    <row r="9" spans="2:10" x14ac:dyDescent="0.25">
      <c r="B9" s="3"/>
      <c r="C9" s="3"/>
      <c r="D9" s="6" t="str">
        <f>IFERROR(INDEX(#REF!,Конец_диеты-Начало_диеты-J9,1),"")</f>
        <v/>
      </c>
      <c r="E9" s="7" t="str">
        <f t="shared" si="0"/>
        <v/>
      </c>
      <c r="F9" s="7" t="e">
        <f>IFERROR(INDEX(#REF!,Конец_диеты-Начало_диеты-J9,7),NA())</f>
        <v>#N/A</v>
      </c>
      <c r="G9" s="7" t="e">
        <f>IFERROR(INDEX(#REF!,Конец_диеты-Начало_диеты-J9,6),NA())</f>
        <v>#N/A</v>
      </c>
      <c r="H9" s="7" t="e">
        <f>IFERROR(INDEX(#REF!,Конец_диеты-Начало_диеты-J9,5),NA())</f>
        <v>#N/A</v>
      </c>
      <c r="I9" s="7" t="e">
        <f>IFERROR(INDEX(#REF!,Конец_диеты-Начало_диеты-J9,4),NA())</f>
        <v>#N/A</v>
      </c>
      <c r="J9" s="7">
        <v>3</v>
      </c>
    </row>
    <row r="10" spans="2:10" x14ac:dyDescent="0.25">
      <c r="B10" s="3"/>
      <c r="C10" s="3"/>
      <c r="D10" s="6" t="str">
        <f>IFERROR(INDEX(#REF!,Конец_диеты-Начало_диеты-J10,1),"")</f>
        <v/>
      </c>
      <c r="E10" s="7" t="str">
        <f t="shared" si="0"/>
        <v/>
      </c>
      <c r="F10" s="7" t="e">
        <f>IFERROR(INDEX(#REF!,Конец_диеты-Начало_диеты-J10,7),NA())</f>
        <v>#N/A</v>
      </c>
      <c r="G10" s="7" t="e">
        <f>IFERROR(INDEX(#REF!,Конец_диеты-Начало_диеты-J10,6),NA())</f>
        <v>#N/A</v>
      </c>
      <c r="H10" s="7" t="e">
        <f>IFERROR(INDEX(#REF!,Конец_диеты-Начало_диеты-J10,5),NA())</f>
        <v>#N/A</v>
      </c>
      <c r="I10" s="7" t="e">
        <f>IFERROR(INDEX(#REF!,Конец_диеты-Начало_диеты-J10,4),NA())</f>
        <v>#N/A</v>
      </c>
      <c r="J10" s="7">
        <v>4</v>
      </c>
    </row>
    <row r="11" spans="2:10" x14ac:dyDescent="0.25">
      <c r="B11" s="3"/>
      <c r="C11" s="3"/>
      <c r="D11" s="6" t="str">
        <f>IFERROR(INDEX(#REF!,Конец_диеты-Начало_диеты-J11,1),"")</f>
        <v/>
      </c>
      <c r="E11" s="7" t="str">
        <f t="shared" si="0"/>
        <v/>
      </c>
      <c r="F11" s="7" t="e">
        <f>IFERROR(INDEX(#REF!,Конец_диеты-Начало_диеты-J11,7),NA())</f>
        <v>#N/A</v>
      </c>
      <c r="G11" s="7" t="e">
        <f>IFERROR(INDEX(#REF!,Конец_диеты-Начало_диеты-J11,6),NA())</f>
        <v>#N/A</v>
      </c>
      <c r="H11" s="7" t="e">
        <f>IFERROR(INDEX(#REF!,Конец_диеты-Начало_диеты-J11,5),NA())</f>
        <v>#N/A</v>
      </c>
      <c r="I11" s="7" t="e">
        <f>IFERROR(INDEX(#REF!,Конец_диеты-Начало_диеты-J11,4),NA())</f>
        <v>#N/A</v>
      </c>
      <c r="J11" s="7">
        <v>5</v>
      </c>
    </row>
    <row r="12" spans="2:10" x14ac:dyDescent="0.25">
      <c r="B12" s="3"/>
      <c r="C12" s="3"/>
      <c r="D12" s="6" t="str">
        <f>IFERROR(INDEX(#REF!,Конец_диеты-Начало_диеты-J12,1),"")</f>
        <v/>
      </c>
      <c r="E12" s="7" t="str">
        <f t="shared" si="0"/>
        <v/>
      </c>
      <c r="F12" s="7" t="e">
        <f>IFERROR(INDEX(#REF!,Конец_диеты-Начало_диеты-J12,7),NA())</f>
        <v>#N/A</v>
      </c>
      <c r="G12" s="7" t="e">
        <f>IFERROR(INDEX(#REF!,Конец_диеты-Начало_диеты-J12,6),NA())</f>
        <v>#N/A</v>
      </c>
      <c r="H12" s="7" t="e">
        <f>IFERROR(INDEX(#REF!,Конец_диеты-Начало_диеты-J12,5),NA())</f>
        <v>#N/A</v>
      </c>
      <c r="I12" s="7" t="e">
        <f>IFERROR(INDEX(#REF!,Конец_диеты-Начало_диеты-J12,4),NA())</f>
        <v>#N/A</v>
      </c>
      <c r="J12" s="7">
        <v>6</v>
      </c>
    </row>
    <row r="13" spans="2:10" x14ac:dyDescent="0.25">
      <c r="B13" s="3"/>
      <c r="C13" s="3"/>
      <c r="D13" s="6" t="str">
        <f>IFERROR(INDEX(#REF!,Конец_диеты-Начало_диеты-J13,1),"")</f>
        <v/>
      </c>
      <c r="E13" s="7" t="str">
        <f t="shared" si="0"/>
        <v/>
      </c>
      <c r="F13" s="7" t="e">
        <f>IFERROR(INDEX(#REF!,Конец_диеты-Начало_диеты-J13,7),NA())</f>
        <v>#N/A</v>
      </c>
      <c r="G13" s="7" t="e">
        <f>IFERROR(INDEX(#REF!,Конец_диеты-Начало_диеты-J13,6),NA())</f>
        <v>#N/A</v>
      </c>
      <c r="H13" s="7" t="e">
        <f>IFERROR(INDEX(#REF!,Конец_диеты-Начало_диеты-J13,5),NA())</f>
        <v>#N/A</v>
      </c>
      <c r="I13" s="7" t="e">
        <f>IFERROR(INDEX(#REF!,Конец_диеты-Начало_диеты-J13,4),NA())</f>
        <v>#N/A</v>
      </c>
      <c r="J13" s="7">
        <v>7</v>
      </c>
    </row>
    <row r="14" spans="2:10" x14ac:dyDescent="0.25">
      <c r="B14" s="3"/>
      <c r="C14" s="3"/>
      <c r="D14" s="6" t="str">
        <f>IFERROR(INDEX(#REF!,Конец_диеты-Начало_диеты-J14,1),"")</f>
        <v/>
      </c>
      <c r="E14" s="7" t="str">
        <f t="shared" si="0"/>
        <v/>
      </c>
      <c r="F14" s="7" t="e">
        <f>IFERROR(INDEX(#REF!,Конец_диеты-Начало_диеты-J14,7),NA())</f>
        <v>#N/A</v>
      </c>
      <c r="G14" s="7" t="e">
        <f>IFERROR(INDEX(#REF!,Конец_диеты-Начало_диеты-J14,6),NA())</f>
        <v>#N/A</v>
      </c>
      <c r="H14" s="7" t="e">
        <f>IFERROR(INDEX(#REF!,Конец_диеты-Начало_диеты-J14,5),NA())</f>
        <v>#N/A</v>
      </c>
      <c r="I14" s="7" t="e">
        <f>IFERROR(INDEX(#REF!,Конец_диеты-Начало_диеты-J14,4),NA())</f>
        <v>#N/A</v>
      </c>
      <c r="J14" s="7">
        <v>8</v>
      </c>
    </row>
    <row r="15" spans="2:10" x14ac:dyDescent="0.25">
      <c r="B15" s="3"/>
      <c r="C15" s="3"/>
      <c r="D15" s="6" t="str">
        <f>IFERROR(INDEX(#REF!,Конец_диеты-Начало_диеты-J15,1),"")</f>
        <v/>
      </c>
      <c r="E15" s="7" t="str">
        <f t="shared" si="0"/>
        <v/>
      </c>
      <c r="F15" s="7" t="e">
        <f>IFERROR(INDEX(#REF!,Конец_диеты-Начало_диеты-J15,7),NA())</f>
        <v>#N/A</v>
      </c>
      <c r="G15" s="7" t="e">
        <f>IFERROR(INDEX(#REF!,Конец_диеты-Начало_диеты-J15,6),NA())</f>
        <v>#N/A</v>
      </c>
      <c r="H15" s="7" t="e">
        <f>IFERROR(INDEX(#REF!,Конец_диеты-Начало_диеты-J15,5),NA())</f>
        <v>#N/A</v>
      </c>
      <c r="I15" s="7" t="e">
        <f>IFERROR(INDEX(#REF!,Конец_диеты-Начало_диеты-J15,4),NA())</f>
        <v>#N/A</v>
      </c>
      <c r="J15" s="7">
        <v>9</v>
      </c>
    </row>
    <row r="16" spans="2:10" x14ac:dyDescent="0.25">
      <c r="B16" s="3"/>
      <c r="C16" s="3"/>
      <c r="D16" s="6" t="str">
        <f>IFERROR(INDEX(#REF!,Конец_диеты-Начало_диеты-J16,1),"")</f>
        <v/>
      </c>
      <c r="E16" s="7" t="str">
        <f t="shared" si="0"/>
        <v/>
      </c>
      <c r="F16" s="7" t="e">
        <f>IFERROR(INDEX(#REF!,Конец_диеты-Начало_диеты-J16,7),NA())</f>
        <v>#N/A</v>
      </c>
      <c r="G16" s="7" t="e">
        <f>IFERROR(INDEX(#REF!,Конец_диеты-Начало_диеты-J16,6),NA())</f>
        <v>#N/A</v>
      </c>
      <c r="H16" s="7" t="e">
        <f>IFERROR(INDEX(#REF!,Конец_диеты-Начало_диеты-J16,5),NA())</f>
        <v>#N/A</v>
      </c>
      <c r="I16" s="7" t="e">
        <f>IFERROR(INDEX(#REF!,Конец_диеты-Начало_диеты-J16,4),NA())</f>
        <v>#N/A</v>
      </c>
      <c r="J16" s="7">
        <v>10</v>
      </c>
    </row>
    <row r="17" spans="2:10" x14ac:dyDescent="0.25">
      <c r="B17" s="3"/>
      <c r="C17" s="3"/>
      <c r="D17" s="6" t="str">
        <f>IFERROR(INDEX(#REF!,Конец_диеты-Начало_диеты-J17,1),"")</f>
        <v/>
      </c>
      <c r="E17" s="7" t="str">
        <f t="shared" si="0"/>
        <v/>
      </c>
      <c r="F17" s="7" t="e">
        <f>IFERROR(INDEX(#REF!,Конец_диеты-Начало_диеты-J17,7),NA())</f>
        <v>#N/A</v>
      </c>
      <c r="G17" s="7" t="e">
        <f>IFERROR(INDEX(#REF!,Конец_диеты-Начало_диеты-J17,6),NA())</f>
        <v>#N/A</v>
      </c>
      <c r="H17" s="7" t="e">
        <f>IFERROR(INDEX(#REF!,Конец_диеты-Начало_диеты-J17,5),NA())</f>
        <v>#N/A</v>
      </c>
      <c r="I17" s="7" t="e">
        <f>IFERROR(INDEX(#REF!,Конец_диеты-Начало_диеты-J17,4),NA())</f>
        <v>#N/A</v>
      </c>
      <c r="J17" s="7">
        <v>11</v>
      </c>
    </row>
    <row r="18" spans="2:10" x14ac:dyDescent="0.25">
      <c r="B18" s="3"/>
      <c r="C18" s="3"/>
      <c r="D18" s="6" t="str">
        <f>IFERROR(INDEX(#REF!,Конец_диеты-Начало_диеты-J18,1),"")</f>
        <v/>
      </c>
      <c r="E18" s="7" t="str">
        <f t="shared" si="0"/>
        <v/>
      </c>
      <c r="F18" s="7" t="e">
        <f>IFERROR(INDEX(#REF!,Конец_диеты-Начало_диеты-J18,7),NA())</f>
        <v>#N/A</v>
      </c>
      <c r="G18" s="7" t="e">
        <f>IFERROR(INDEX(#REF!,Конец_диеты-Начало_диеты-J18,6),NA())</f>
        <v>#N/A</v>
      </c>
      <c r="H18" s="7" t="e">
        <f>IFERROR(INDEX(#REF!,Конец_диеты-Начало_диеты-J18,5),NA())</f>
        <v>#N/A</v>
      </c>
      <c r="I18" s="7" t="e">
        <f>IFERROR(INDEX(#REF!,Конец_диеты-Начало_диеты-J18,4),NA())</f>
        <v>#N/A</v>
      </c>
      <c r="J18" s="7">
        <v>12</v>
      </c>
    </row>
    <row r="20" spans="2:10" ht="36.6" x14ac:dyDescent="0.85">
      <c r="B20" s="30" t="s">
        <v>11</v>
      </c>
      <c r="C20" s="30"/>
      <c r="D20" s="30"/>
      <c r="E20" s="30"/>
      <c r="F20" s="30"/>
      <c r="G20" s="30"/>
      <c r="H20" s="30"/>
      <c r="I20" s="30"/>
      <c r="J20" s="30"/>
    </row>
    <row r="22" spans="2:10" x14ac:dyDescent="0.25">
      <c r="B22" s="9" t="s">
        <v>1</v>
      </c>
      <c r="C22" s="9">
        <f>ROW(табл_Упражнения[[#Headers],[НОМЕР В РЕЕСТРЕ]])+1</f>
        <v>6</v>
      </c>
      <c r="D22" s="5" t="s">
        <v>2</v>
      </c>
      <c r="E22" s="5" t="s">
        <v>3</v>
      </c>
      <c r="F22" s="5" t="s">
        <v>6</v>
      </c>
      <c r="G22" s="5" t="s">
        <v>5</v>
      </c>
      <c r="H22" s="5" t="s">
        <v>4</v>
      </c>
    </row>
    <row r="23" spans="2:10" x14ac:dyDescent="0.25">
      <c r="B23" s="9" t="s">
        <v>0</v>
      </c>
      <c r="C23" s="10">
        <f>MATCH(9.99E+307,табл_Упражнения[НОМЕР В РЕЕСТРЕ])+Начало_упражнений-1</f>
        <v>23</v>
      </c>
      <c r="D23" s="8">
        <f>IFERROR(INDEX(табл_Упражнения[],Конец_упражнений-Начало_упражнений-H23,1),"")</f>
        <v>316</v>
      </c>
      <c r="E23" s="7" t="str">
        <f>UPPER(TEXT(D23,"ДДД"))</f>
        <v>ВС</v>
      </c>
      <c r="F23" s="7" t="str">
        <f>IFERROR(INDEX(табл_Упражнения[],Конец_упражнений-Начало_упражнений-H23,2),NA())</f>
        <v>Смагин</v>
      </c>
      <c r="G23" s="7" t="str">
        <f>IFERROR(INDEX(табл_Упражнения[],Конец_упражнений-Начало_упражнений-H23,3),NA())</f>
        <v>Сергей</v>
      </c>
      <c r="H23" s="7">
        <v>-1</v>
      </c>
    </row>
    <row r="24" spans="2:10" x14ac:dyDescent="0.25">
      <c r="B24" s="3"/>
      <c r="C24" s="3"/>
      <c r="D24" s="6">
        <f>IFERROR(INDEX(табл_Упражнения[],Конец_упражнений-Начало_упражнений-H24,1),"")</f>
        <v>58</v>
      </c>
      <c r="E24" s="7" t="str">
        <f t="shared" ref="E24:E36" si="1">UPPER(TEXT(D24,"ДДД"))</f>
        <v>ПН</v>
      </c>
      <c r="F24" s="7" t="str">
        <f>IFERROR(INDEX(табл_Упражнения[],Конец_упражнений-Начало_упражнений-H24,2),NA())</f>
        <v>Галиев</v>
      </c>
      <c r="G24" s="7" t="str">
        <f>IFERROR(INDEX(табл_Упражнения[],Конец_упражнений-Начало_упражнений-H24,3),NA())</f>
        <v>Ильдар</v>
      </c>
      <c r="H24" s="7">
        <v>0</v>
      </c>
    </row>
    <row r="25" spans="2:10" x14ac:dyDescent="0.25">
      <c r="B25" s="3"/>
      <c r="C25" s="3"/>
      <c r="D25" s="6">
        <f>IFERROR(INDEX(табл_Упражнения[],Конец_упражнений-Начало_упражнений-H25,1),"")</f>
        <v>465</v>
      </c>
      <c r="E25" s="7" t="str">
        <f t="shared" si="1"/>
        <v>ВТ</v>
      </c>
      <c r="F25" s="7" t="str">
        <f>IFERROR(INDEX(табл_Упражнения[],Конец_упражнений-Начало_упражнений-H25,2),NA())</f>
        <v>Иванова</v>
      </c>
      <c r="G25" s="7" t="str">
        <f>IFERROR(INDEX(табл_Упражнения[],Конец_упражнений-Начало_упражнений-H25,3),NA())</f>
        <v>Светлана</v>
      </c>
      <c r="H25" s="7">
        <v>1</v>
      </c>
    </row>
    <row r="26" spans="2:10" x14ac:dyDescent="0.25">
      <c r="B26" s="3"/>
      <c r="C26" s="3"/>
      <c r="D26" s="6">
        <f>IFERROR(INDEX(табл_Упражнения[],Конец_упражнений-Начало_упражнений-H26,1),"")</f>
        <v>198</v>
      </c>
      <c r="E26" s="7" t="str">
        <f t="shared" si="1"/>
        <v>ПН</v>
      </c>
      <c r="F26" s="7" t="str">
        <f>IFERROR(INDEX(табл_Упражнения[],Конец_упражнений-Начало_упражнений-H26,2),NA())</f>
        <v>Липатов</v>
      </c>
      <c r="G26" s="7" t="str">
        <f>IFERROR(INDEX(табл_Упражнения[],Конец_упражнений-Начало_упражнений-H26,3),NA())</f>
        <v>Станислав</v>
      </c>
      <c r="H26" s="7">
        <v>2</v>
      </c>
    </row>
    <row r="27" spans="2:10" x14ac:dyDescent="0.25">
      <c r="B27" s="3"/>
      <c r="C27" s="3"/>
      <c r="D27" s="6">
        <f>IFERROR(INDEX(табл_Упражнения[],Конец_упражнений-Начало_упражнений-H27,1),"")</f>
        <v>1758</v>
      </c>
      <c r="E27" s="7" t="str">
        <f t="shared" si="1"/>
        <v>ВС</v>
      </c>
      <c r="F27" s="7" t="str">
        <f>IFERROR(INDEX(табл_Упражнения[],Конец_упражнений-Начало_упражнений-H27,2),NA())</f>
        <v>Щербаков</v>
      </c>
      <c r="G27" s="7" t="str">
        <f>IFERROR(INDEX(табл_Упражнения[],Конец_упражнений-Начало_упражнений-H27,3),NA())</f>
        <v>Владимир</v>
      </c>
      <c r="H27" s="7">
        <v>3</v>
      </c>
    </row>
    <row r="28" spans="2:10" x14ac:dyDescent="0.25">
      <c r="B28" s="3"/>
      <c r="C28" s="3"/>
      <c r="D28" s="6">
        <f>IFERROR(INDEX(табл_Упражнения[],Конец_упражнений-Начало_упражнений-H28,1),"")</f>
        <v>870</v>
      </c>
      <c r="E28" s="7" t="str">
        <f t="shared" si="1"/>
        <v>ПН</v>
      </c>
      <c r="F28" s="7" t="str">
        <f>IFERROR(INDEX(табл_Упражнения[],Конец_упражнений-Начало_упражнений-H28,2),NA())</f>
        <v>Барчина</v>
      </c>
      <c r="G28" s="7" t="str">
        <f>IFERROR(INDEX(табл_Упражнения[],Конец_упражнений-Начало_упражнений-H28,3),NA())</f>
        <v>Иван</v>
      </c>
      <c r="H28" s="7">
        <v>4</v>
      </c>
    </row>
    <row r="29" spans="2:10" x14ac:dyDescent="0.25">
      <c r="B29" s="3"/>
      <c r="C29" s="3"/>
      <c r="D29" s="6">
        <f>IFERROR(INDEX(табл_Упражнения[],Конец_упражнений-Начало_упражнений-H29,1),"")</f>
        <v>463</v>
      </c>
      <c r="E29" s="7" t="str">
        <f t="shared" si="1"/>
        <v>ВС</v>
      </c>
      <c r="F29" s="7" t="str">
        <f>IFERROR(INDEX(табл_Упражнения[],Конец_упражнений-Начало_упражнений-H29,2),NA())</f>
        <v>Пашкова</v>
      </c>
      <c r="G29" s="7" t="str">
        <f>IFERROR(INDEX(табл_Упражнения[],Конец_упражнений-Начало_упражнений-H29,3),NA())</f>
        <v>Инна</v>
      </c>
      <c r="H29" s="7">
        <v>5</v>
      </c>
    </row>
    <row r="30" spans="2:10" x14ac:dyDescent="0.25">
      <c r="B30" s="3"/>
      <c r="C30" s="3"/>
      <c r="D30" s="6">
        <f>IFERROR(INDEX(табл_Упражнения[],Конец_упражнений-Начало_упражнений-H30,1),"")</f>
        <v>277</v>
      </c>
      <c r="E30" s="7" t="str">
        <f t="shared" si="1"/>
        <v>СР</v>
      </c>
      <c r="F30" s="7" t="str">
        <f>IFERROR(INDEX(табл_Упражнения[],Конец_упражнений-Начало_упражнений-H30,2),NA())</f>
        <v>Прибытков</v>
      </c>
      <c r="G30" s="7" t="str">
        <f>IFERROR(INDEX(табл_Упражнения[],Конец_упражнений-Начало_упражнений-H30,3),NA())</f>
        <v>Дмитрий</v>
      </c>
      <c r="H30" s="7">
        <v>6</v>
      </c>
    </row>
    <row r="31" spans="2:10" x14ac:dyDescent="0.25">
      <c r="B31" s="3"/>
      <c r="C31" s="3"/>
      <c r="D31" s="6">
        <f>IFERROR(INDEX(табл_Упражнения[],Конец_упражнений-Начало_упражнений-H31,1),"")</f>
        <v>219</v>
      </c>
      <c r="E31" s="7" t="str">
        <f t="shared" si="1"/>
        <v>ПН</v>
      </c>
      <c r="F31" s="7" t="str">
        <f>IFERROR(INDEX(табл_Упражнения[],Конец_упражнений-Начало_упражнений-H31,2),NA())</f>
        <v>Мерзляков</v>
      </c>
      <c r="G31" s="7" t="str">
        <f>IFERROR(INDEX(табл_Упражнения[],Конец_упражнений-Начало_упражнений-H31,3),NA())</f>
        <v>Роман</v>
      </c>
      <c r="H31" s="7">
        <v>7</v>
      </c>
    </row>
    <row r="32" spans="2:10" x14ac:dyDescent="0.25">
      <c r="B32" s="3"/>
      <c r="C32" s="3"/>
      <c r="D32" s="6">
        <f>IFERROR(INDEX(табл_Упражнения[],Конец_упражнений-Начало_упражнений-H32,1),"")</f>
        <v>119</v>
      </c>
      <c r="E32" s="7" t="str">
        <f t="shared" si="1"/>
        <v>СБ</v>
      </c>
      <c r="F32" s="7" t="str">
        <f>IFERROR(INDEX(табл_Упражнения[],Конец_упражнений-Начало_упражнений-H32,2),NA())</f>
        <v>Иванова</v>
      </c>
      <c r="G32" s="7" t="str">
        <f>IFERROR(INDEX(табл_Упражнения[],Конец_упражнений-Начало_упражнений-H32,3),NA())</f>
        <v>Юлия</v>
      </c>
      <c r="H32" s="7">
        <v>8</v>
      </c>
    </row>
    <row r="33" spans="2:8" x14ac:dyDescent="0.25">
      <c r="B33" s="3"/>
      <c r="C33" s="3"/>
      <c r="D33" s="6">
        <f>IFERROR(INDEX(табл_Упражнения[],Конец_упражнений-Начало_упражнений-H33,1),"")</f>
        <v>1261</v>
      </c>
      <c r="E33" s="7" t="str">
        <f t="shared" si="1"/>
        <v>ВС</v>
      </c>
      <c r="F33" s="7" t="str">
        <f>IFERROR(INDEX(табл_Упражнения[],Конец_упражнений-Начало_упражнений-H33,2),NA())</f>
        <v>Артамонов</v>
      </c>
      <c r="G33" s="7" t="str">
        <f>IFERROR(INDEX(табл_Упражнения[],Конец_упражнений-Начало_упражнений-H33,3),NA())</f>
        <v>Кирилл</v>
      </c>
      <c r="H33" s="7">
        <v>9</v>
      </c>
    </row>
    <row r="34" spans="2:8" x14ac:dyDescent="0.25">
      <c r="B34" s="3"/>
      <c r="C34" s="3"/>
      <c r="D34" s="6">
        <f>IFERROR(INDEX(табл_Упражнения[],Конец_упражнений-Начало_упражнений-H34,1),"")</f>
        <v>1115</v>
      </c>
      <c r="E34" s="7" t="str">
        <f t="shared" si="1"/>
        <v>ПН</v>
      </c>
      <c r="F34" s="7" t="str">
        <f>IFERROR(INDEX(табл_Упражнения[],Конец_упражнений-Начало_упражнений-H34,2),NA())</f>
        <v>Попов</v>
      </c>
      <c r="G34" s="7" t="str">
        <f>IFERROR(INDEX(табл_Упражнения[],Конец_упражнений-Начало_упражнений-H34,3),NA())</f>
        <v>Александр</v>
      </c>
      <c r="H34" s="7">
        <v>10</v>
      </c>
    </row>
    <row r="35" spans="2:8" x14ac:dyDescent="0.25">
      <c r="B35" s="3"/>
      <c r="C35" s="3"/>
      <c r="D35" s="6">
        <f>IFERROR(INDEX(табл_Упражнения[],Конец_упражнений-Начало_упражнений-H35,1),"")</f>
        <v>1048</v>
      </c>
      <c r="E35" s="7" t="str">
        <f t="shared" si="1"/>
        <v>ЧТ</v>
      </c>
      <c r="F35" s="7" t="str">
        <f>IFERROR(INDEX(табл_Упражнения[],Конец_упражнений-Начало_упражнений-H35,2),NA())</f>
        <v>Романова</v>
      </c>
      <c r="G35" s="7" t="str">
        <f>IFERROR(INDEX(табл_Упражнения[],Конец_упражнений-Начало_упражнений-H35,3),NA())</f>
        <v>Виктория</v>
      </c>
      <c r="H35" s="7">
        <v>11</v>
      </c>
    </row>
    <row r="36" spans="2:8" x14ac:dyDescent="0.25">
      <c r="B36" s="3"/>
      <c r="C36" s="3"/>
      <c r="D36" s="6">
        <f>IFERROR(INDEX(табл_Упражнения[],Конец_упражнений-Начало_упражнений-H36,1),"")</f>
        <v>130</v>
      </c>
      <c r="E36" s="7" t="str">
        <f t="shared" si="1"/>
        <v>СР</v>
      </c>
      <c r="F36" s="7" t="str">
        <f>IFERROR(INDEX(табл_Упражнения[],Конец_упражнений-Начало_упражнений-H36,2),NA())</f>
        <v>Снегирева</v>
      </c>
      <c r="G36" s="7" t="str">
        <f>IFERROR(INDEX(табл_Упражнения[],Конец_упражнений-Начало_упражнений-H36,3),NA())</f>
        <v>Ольга</v>
      </c>
      <c r="H36" s="7">
        <v>12</v>
      </c>
    </row>
  </sheetData>
  <mergeCells count="2">
    <mergeCell ref="B2:J2"/>
    <mergeCell ref="B20:J2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B4294C6-550B-4CA6-9743-7F26C4E42B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ИТОГИ</vt:lpstr>
      <vt:lpstr>РЕЗУЛЬТАТ</vt:lpstr>
      <vt:lpstr>Расчеты графика</vt:lpstr>
      <vt:lpstr>Дата_начала</vt:lpstr>
      <vt:lpstr>Дата_окончания</vt:lpstr>
      <vt:lpstr>РЕЗУЛЬТАТ!Заголовки_для_печати</vt:lpstr>
      <vt:lpstr>Конец_диеты</vt:lpstr>
      <vt:lpstr>Конец_упражнений</vt:lpstr>
      <vt:lpstr>Конечный_вес</vt:lpstr>
      <vt:lpstr>Начало_диеты</vt:lpstr>
      <vt:lpstr>Начало_упражнений</vt:lpstr>
      <vt:lpstr>Начальный_вес</vt:lpstr>
      <vt:lpstr>Подзаголовок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Маргарита Власова</dc:creator>
  <cp:keywords/>
  <cp:lastModifiedBy>Маргарита Власова</cp:lastModifiedBy>
  <dcterms:created xsi:type="dcterms:W3CDTF">2014-04-14T19:30:57Z</dcterms:created>
  <dcterms:modified xsi:type="dcterms:W3CDTF">2014-04-16T16:03:29Z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TC040368519991</vt:lpwstr>
  </property>
</Properties>
</file>